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16-31 MAY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<sst xmlns="http://schemas.openxmlformats.org/spreadsheetml/2006/main" count="48" uniqueCount="44">
  <si>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</si>
  <si>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</si>
  <si>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</si>
  <si>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</si>
  <si>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</si>
  <si>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</si>
  <si>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</si>
  <si>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</si>
  <si>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</si>
  <si>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</si>
  <si>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</si>
  <si>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</si>
  <si>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</si>
  <si>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</si>
  <si>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</si>
  <si>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</si>
  <si>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</si>
  <si>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</si>
  <si>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</si>
  <si>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</si>
  <si>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</si>
  <si>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</si>
  <si>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</si>
  <si>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</si>
  <si>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</si>
  <si>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</si>
  <si>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</si>
  <si>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</si>
  <si>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</si>
  <si>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</si>
  <si>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</si>
  <si>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</si>
  <si>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</si>
  <si>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</si>
  <si>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</si>
  <si>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</si>
  <si>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</si>
  <si>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</si>
  <si>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</si>
  <si>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</si>
  <si>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</si>
  <si>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</si>
  <si>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</si>
  <si>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16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</si>
</sst>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44" fontId="10" fillId="2" borderId="3" xfId="0" applyNumberFormat="1" applyFont="1" applyFill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workbookViewId="0">
      <selection activeCell="C24" sqref="C24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6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9" ht="18.75" x14ac:dyDescent="0.3">
      <c r="A2" s="23" t="s">
        <v>40</v>
      </c>
      <c r="K2" s="28" t="s">
        <v>39</v>
      </c>
      <c r="L2" s="27"/>
      <c r="M2" s="27"/>
      <c r="N2" s="27"/>
    </row>
    <row r="3" spans="1:19" ht="18.75" x14ac:dyDescent="0.3">
      <c r="A3" s="29" t="s">
        <v>43</v>
      </c>
      <c r="B3" s="27"/>
      <c r="F3" s="30" t="s">
        <v>38</v>
      </c>
      <c r="G3" s="27"/>
      <c r="H3" s="27"/>
      <c r="I3" s="27"/>
      <c r="J3" s="27"/>
    </row>
    <row r="4" spans="1:19" ht="52.5" thickBot="1" x14ac:dyDescent="0.3">
      <c r="A4" s="22" t="s">
        <v>37</v>
      </c>
      <c r="B4" s="21" t="s">
        <v>36</v>
      </c>
      <c r="C4" s="20" t="s">
        <v>35</v>
      </c>
      <c r="D4" s="20" t="s">
        <v>34</v>
      </c>
      <c r="E4" s="20" t="s">
        <v>33</v>
      </c>
      <c r="F4" s="18" t="s">
        <v>32</v>
      </c>
      <c r="G4" s="20" t="s">
        <v>31</v>
      </c>
      <c r="H4" s="20" t="s">
        <v>30</v>
      </c>
      <c r="I4" s="20" t="s">
        <v>29</v>
      </c>
      <c r="J4" s="20" t="s">
        <v>28</v>
      </c>
      <c r="K4" s="19" t="s">
        <v>27</v>
      </c>
      <c r="L4" s="19" t="s">
        <v>26</v>
      </c>
      <c r="M4" s="19" t="s">
        <v>25</v>
      </c>
      <c r="N4" s="18" t="s">
        <v>24</v>
      </c>
      <c r="O4" s="18" t="s">
        <v>23</v>
      </c>
      <c r="P4" s="18" t="s">
        <v>22</v>
      </c>
      <c r="Q4" s="18" t="s">
        <v>21</v>
      </c>
      <c r="R4" s="17"/>
      <c r="S4" s="17"/>
    </row>
    <row r="5" spans="1:19" ht="25.5" customHeight="1" thickTop="1" x14ac:dyDescent="0.25">
      <c r="A5" s="12" t="s">
        <v>2</v>
      </c>
      <c r="B5" s="9" t="s">
        <v>20</v>
      </c>
      <c r="C5" s="8">
        <v>15</v>
      </c>
      <c r="D5" s="13">
        <v>244.3</v>
      </c>
      <c r="E5" s="3">
        <f>+D5*C5</f>
        <v>3664.5</v>
      </c>
      <c r="F5" s="3">
        <f>E5*0.05</f>
        <v>183.22500000000002</v>
      </c>
      <c r="G5" s="3">
        <f>(D5*C5)</f>
        <v>3664.5</v>
      </c>
      <c r="H5" s="6">
        <v>2699.41</v>
      </c>
      <c r="I5" s="3">
        <f>G5-H5</f>
        <v>965.09000000000015</v>
      </c>
      <c r="J5" s="7">
        <f>VLOOKUP(G5,quincenal,4,4)</f>
        <v>0.10879999999999999</v>
      </c>
      <c r="K5" s="3">
        <f>I5*J5</f>
        <v>105.00179200000001</v>
      </c>
      <c r="L5" s="6">
        <v>158.55000000000001</v>
      </c>
      <c r="M5" s="3">
        <f>K5+L5</f>
        <v>263.55179200000003</v>
      </c>
      <c r="N5" s="5">
        <f>VLOOKUP(G5,subsidioq,3,3)</f>
        <v>0</v>
      </c>
      <c r="O5" s="4">
        <f>IF(N5&lt;M5,M5-N5,0)</f>
        <v>263.55179200000003</v>
      </c>
      <c r="P5" s="3">
        <f>IF(N5&gt;M5,N5-M5,0)</f>
        <v>0</v>
      </c>
      <c r="Q5" s="2">
        <f>E5+F5-O5</f>
        <v>3584.1732079999997</v>
      </c>
      <c r="R5" s="31"/>
      <c r="S5" s="31"/>
    </row>
    <row r="6" spans="1:19" ht="25.5" customHeight="1" x14ac:dyDescent="0.25">
      <c r="A6" s="14" t="s">
        <v>19</v>
      </c>
      <c r="B6" s="9" t="s">
        <v>18</v>
      </c>
      <c r="C6" s="8">
        <v>15</v>
      </c>
      <c r="D6" s="13">
        <v>220</v>
      </c>
      <c r="E6" s="3">
        <v>3300</v>
      </c>
      <c r="F6" s="3">
        <v>165</v>
      </c>
      <c r="G6" s="3">
        <v>3300</v>
      </c>
      <c r="H6" s="6">
        <v>2699.41</v>
      </c>
      <c r="I6" s="3">
        <f>G6-H6</f>
        <v>600.59000000000015</v>
      </c>
      <c r="J6" s="7">
        <v>0.10879999999999999</v>
      </c>
      <c r="K6" s="3">
        <f>I6*J6</f>
        <v>65.344192000000007</v>
      </c>
      <c r="L6" s="6">
        <v>158.55000000000001</v>
      </c>
      <c r="M6" s="3">
        <f>K6+L6</f>
        <v>223.89419200000003</v>
      </c>
      <c r="N6" s="5">
        <v>125.1</v>
      </c>
      <c r="O6" s="4">
        <f>M6-N6</f>
        <v>98.794192000000038</v>
      </c>
      <c r="P6" s="3">
        <v>0</v>
      </c>
      <c r="Q6" s="2">
        <f>G6+F6-O6</f>
        <v>3366.2058080000002</v>
      </c>
      <c r="R6" s="16"/>
      <c r="S6" s="15"/>
    </row>
    <row r="7" spans="1:19" ht="28.5" customHeight="1" x14ac:dyDescent="0.25">
      <c r="A7" s="14" t="s">
        <v>17</v>
      </c>
      <c r="B7" s="9" t="s">
        <v>14</v>
      </c>
      <c r="C7" s="8">
        <v>15</v>
      </c>
      <c r="D7" s="13">
        <v>147.72</v>
      </c>
      <c r="E7" s="3">
        <f t="shared" ref="E7:E15" si="0">+D7*C7</f>
        <v>2215.8000000000002</v>
      </c>
      <c r="F7" s="3">
        <f t="shared" ref="F7:F15" si="1">E7*0.05</f>
        <v>110.79000000000002</v>
      </c>
      <c r="G7" s="3">
        <f t="shared" ref="G7:G15" si="2">(D7*C7)</f>
        <v>2215.8000000000002</v>
      </c>
      <c r="H7" s="6">
        <v>318.01</v>
      </c>
      <c r="I7" s="3">
        <f t="shared" ref="I7:I15" si="3">G7-H7</f>
        <v>1897.7900000000002</v>
      </c>
      <c r="J7" s="7">
        <f t="shared" ref="J7:J15" si="4">VLOOKUP(G7,quincenal,4,4)</f>
        <v>6.4000000000000001E-2</v>
      </c>
      <c r="K7" s="3">
        <f t="shared" ref="K7:K15" si="5">I7*J7</f>
        <v>121.45856000000002</v>
      </c>
      <c r="L7" s="6">
        <v>6.15</v>
      </c>
      <c r="M7" s="3">
        <f t="shared" ref="M7:M15" si="6">K7+L7</f>
        <v>127.60856000000003</v>
      </c>
      <c r="N7" s="5">
        <f t="shared" ref="N7:N15" si="7">VLOOKUP(G7,subsidioq,3,3)</f>
        <v>174.75</v>
      </c>
      <c r="O7" s="4">
        <f t="shared" ref="O7:O15" si="8">IF(N7&lt;M7,M7-N7,0)</f>
        <v>0</v>
      </c>
      <c r="P7" s="3">
        <f>N7-M7</f>
        <v>47.141439999999974</v>
      </c>
      <c r="Q7" s="2">
        <f t="shared" ref="Q7:Q15" si="9">G7+F7+P7</f>
        <v>2373.73144</v>
      </c>
      <c r="R7" s="31"/>
      <c r="S7" s="31"/>
    </row>
    <row r="8" spans="1:19" ht="28.5" customHeight="1" x14ac:dyDescent="0.25">
      <c r="A8" s="12" t="s">
        <v>16</v>
      </c>
      <c r="B8" s="9" t="s">
        <v>14</v>
      </c>
      <c r="C8" s="8">
        <v>15</v>
      </c>
      <c r="D8" s="13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v>318.01</v>
      </c>
      <c r="I8" s="3">
        <f t="shared" si="3"/>
        <v>1897.7900000000002</v>
      </c>
      <c r="J8" s="7">
        <f t="shared" si="4"/>
        <v>6.4000000000000001E-2</v>
      </c>
      <c r="K8" s="3">
        <f t="shared" si="5"/>
        <v>121.45856000000002</v>
      </c>
      <c r="L8" s="6">
        <v>6.15</v>
      </c>
      <c r="M8" s="3">
        <f t="shared" si="6"/>
        <v>127.60856000000003</v>
      </c>
      <c r="N8" s="5">
        <f t="shared" si="7"/>
        <v>174.75</v>
      </c>
      <c r="O8" s="4">
        <f t="shared" si="8"/>
        <v>0</v>
      </c>
      <c r="P8" s="3">
        <f t="shared" ref="P8:P14" si="10">IF(N8&gt;M8,N8-M8,0)</f>
        <v>47.141439999999974</v>
      </c>
      <c r="Q8" s="2">
        <f t="shared" si="9"/>
        <v>2373.73144</v>
      </c>
      <c r="R8" s="31"/>
      <c r="S8" s="31"/>
    </row>
    <row r="9" spans="1:19" ht="25.5" customHeight="1" x14ac:dyDescent="0.25">
      <c r="A9" s="14" t="s">
        <v>15</v>
      </c>
      <c r="B9" s="9" t="s">
        <v>14</v>
      </c>
      <c r="C9" s="8">
        <v>15</v>
      </c>
      <c r="D9" s="13">
        <v>147.72</v>
      </c>
      <c r="E9" s="3">
        <f t="shared" si="0"/>
        <v>2215.8000000000002</v>
      </c>
      <c r="F9" s="3">
        <f t="shared" si="1"/>
        <v>110.79000000000002</v>
      </c>
      <c r="G9" s="3">
        <f t="shared" si="2"/>
        <v>2215.8000000000002</v>
      </c>
      <c r="H9" s="6">
        <v>318.01</v>
      </c>
      <c r="I9" s="3">
        <f t="shared" si="3"/>
        <v>1897.7900000000002</v>
      </c>
      <c r="J9" s="7">
        <f t="shared" si="4"/>
        <v>6.4000000000000001E-2</v>
      </c>
      <c r="K9" s="3">
        <f t="shared" si="5"/>
        <v>121.45856000000002</v>
      </c>
      <c r="L9" s="6">
        <v>6.15</v>
      </c>
      <c r="M9" s="3">
        <f t="shared" si="6"/>
        <v>127.60856000000003</v>
      </c>
      <c r="N9" s="5">
        <f t="shared" si="7"/>
        <v>174.75</v>
      </c>
      <c r="O9" s="4">
        <f t="shared" si="8"/>
        <v>0</v>
      </c>
      <c r="P9" s="3">
        <f t="shared" si="10"/>
        <v>47.141439999999974</v>
      </c>
      <c r="Q9" s="2">
        <f t="shared" si="9"/>
        <v>2373.73144</v>
      </c>
      <c r="R9" s="31"/>
      <c r="S9" s="31"/>
    </row>
    <row r="10" spans="1:19" ht="27.75" customHeight="1" x14ac:dyDescent="0.25">
      <c r="A10" s="12" t="s">
        <v>13</v>
      </c>
      <c r="B10" s="9" t="s">
        <v>12</v>
      </c>
      <c r="C10" s="8">
        <v>15</v>
      </c>
      <c r="D10" s="6">
        <v>37.869999999999997</v>
      </c>
      <c r="E10" s="3">
        <f t="shared" si="0"/>
        <v>568.04999999999995</v>
      </c>
      <c r="F10" s="3">
        <f t="shared" si="1"/>
        <v>28.4025</v>
      </c>
      <c r="G10" s="3">
        <f t="shared" si="2"/>
        <v>568.04999999999995</v>
      </c>
      <c r="H10" s="6">
        <v>318.01</v>
      </c>
      <c r="I10" s="3">
        <f t="shared" si="3"/>
        <v>250.03999999999996</v>
      </c>
      <c r="J10" s="7">
        <f t="shared" si="4"/>
        <v>6.4000000000000001E-2</v>
      </c>
      <c r="K10" s="3">
        <f t="shared" si="5"/>
        <v>16.002559999999999</v>
      </c>
      <c r="L10" s="6">
        <v>6.15</v>
      </c>
      <c r="M10" s="3">
        <f t="shared" si="6"/>
        <v>22.152560000000001</v>
      </c>
      <c r="N10" s="5">
        <f t="shared" si="7"/>
        <v>200.85</v>
      </c>
      <c r="O10" s="4">
        <f t="shared" si="8"/>
        <v>0</v>
      </c>
      <c r="P10" s="3">
        <f t="shared" si="10"/>
        <v>178.69744</v>
      </c>
      <c r="Q10" s="2">
        <f t="shared" si="9"/>
        <v>775.14994000000002</v>
      </c>
      <c r="R10" s="31"/>
      <c r="S10" s="31"/>
    </row>
    <row r="11" spans="1:19" ht="27" customHeight="1" x14ac:dyDescent="0.25">
      <c r="A11" s="12" t="s">
        <v>11</v>
      </c>
      <c r="B11" s="24" t="s">
        <v>10</v>
      </c>
      <c r="C11" s="8">
        <v>15</v>
      </c>
      <c r="D11" s="6">
        <v>104.01</v>
      </c>
      <c r="E11" s="3">
        <f t="shared" si="0"/>
        <v>1560.15</v>
      </c>
      <c r="F11" s="3">
        <f t="shared" si="1"/>
        <v>78.007500000000007</v>
      </c>
      <c r="G11" s="3">
        <f t="shared" si="2"/>
        <v>1560.15</v>
      </c>
      <c r="H11" s="6">
        <v>318.01</v>
      </c>
      <c r="I11" s="3">
        <f t="shared" si="3"/>
        <v>1242.1400000000001</v>
      </c>
      <c r="J11" s="7">
        <f t="shared" si="4"/>
        <v>6.4000000000000001E-2</v>
      </c>
      <c r="K11" s="3">
        <f t="shared" si="5"/>
        <v>79.496960000000001</v>
      </c>
      <c r="L11" s="6">
        <v>6.15</v>
      </c>
      <c r="M11" s="3">
        <f t="shared" si="6"/>
        <v>85.646960000000007</v>
      </c>
      <c r="N11" s="5">
        <f t="shared" si="7"/>
        <v>200.7</v>
      </c>
      <c r="O11" s="4">
        <f t="shared" si="8"/>
        <v>0</v>
      </c>
      <c r="P11" s="3">
        <f t="shared" si="10"/>
        <v>115.05303999999998</v>
      </c>
      <c r="Q11" s="2">
        <f t="shared" si="9"/>
        <v>1753.21054</v>
      </c>
      <c r="R11" s="31"/>
      <c r="S11" s="31"/>
    </row>
    <row r="12" spans="1:19" ht="30" customHeight="1" x14ac:dyDescent="0.25">
      <c r="A12" s="12" t="s">
        <v>42</v>
      </c>
      <c r="B12" s="9" t="s">
        <v>9</v>
      </c>
      <c r="C12" s="8">
        <v>15</v>
      </c>
      <c r="D12" s="13">
        <v>147.72</v>
      </c>
      <c r="E12" s="3">
        <f t="shared" si="0"/>
        <v>2215.8000000000002</v>
      </c>
      <c r="F12" s="3">
        <f t="shared" si="1"/>
        <v>110.79000000000002</v>
      </c>
      <c r="G12" s="3">
        <f t="shared" si="2"/>
        <v>2215.8000000000002</v>
      </c>
      <c r="H12" s="6">
        <v>318.01</v>
      </c>
      <c r="I12" s="3">
        <f t="shared" si="3"/>
        <v>1897.7900000000002</v>
      </c>
      <c r="J12" s="7">
        <f t="shared" si="4"/>
        <v>6.4000000000000001E-2</v>
      </c>
      <c r="K12" s="3">
        <f t="shared" si="5"/>
        <v>121.45856000000002</v>
      </c>
      <c r="L12" s="6">
        <v>6.15</v>
      </c>
      <c r="M12" s="3">
        <f t="shared" si="6"/>
        <v>127.60856000000003</v>
      </c>
      <c r="N12" s="5">
        <f t="shared" si="7"/>
        <v>174.75</v>
      </c>
      <c r="O12" s="4">
        <f t="shared" si="8"/>
        <v>0</v>
      </c>
      <c r="P12" s="3">
        <f t="shared" si="10"/>
        <v>47.141439999999974</v>
      </c>
      <c r="Q12" s="2">
        <f t="shared" si="9"/>
        <v>2373.73144</v>
      </c>
      <c r="R12" s="31"/>
      <c r="S12" s="31"/>
    </row>
    <row r="13" spans="1:19" ht="25.5" customHeight="1" x14ac:dyDescent="0.25">
      <c r="A13" s="12" t="s">
        <v>8</v>
      </c>
      <c r="B13" s="9" t="s">
        <v>6</v>
      </c>
      <c r="C13" s="8">
        <v>15</v>
      </c>
      <c r="D13" s="6">
        <v>114.04</v>
      </c>
      <c r="E13" s="3">
        <f t="shared" si="0"/>
        <v>1710.6000000000001</v>
      </c>
      <c r="F13" s="3">
        <f t="shared" si="1"/>
        <v>85.530000000000015</v>
      </c>
      <c r="G13" s="3">
        <f t="shared" si="2"/>
        <v>1710.6000000000001</v>
      </c>
      <c r="H13" s="6">
        <v>318.01</v>
      </c>
      <c r="I13" s="3">
        <f t="shared" si="3"/>
        <v>1392.5900000000001</v>
      </c>
      <c r="J13" s="7">
        <f t="shared" si="4"/>
        <v>6.4000000000000001E-2</v>
      </c>
      <c r="K13" s="3">
        <f t="shared" si="5"/>
        <v>89.125760000000014</v>
      </c>
      <c r="L13" s="6">
        <v>6.15</v>
      </c>
      <c r="M13" s="3">
        <f t="shared" si="6"/>
        <v>95.27576000000002</v>
      </c>
      <c r="N13" s="5">
        <f t="shared" si="7"/>
        <v>200.7</v>
      </c>
      <c r="O13" s="4">
        <f t="shared" si="8"/>
        <v>0</v>
      </c>
      <c r="P13" s="3">
        <f t="shared" si="10"/>
        <v>105.42423999999997</v>
      </c>
      <c r="Q13" s="2">
        <f t="shared" si="9"/>
        <v>1901.5542400000002</v>
      </c>
      <c r="R13" s="31"/>
      <c r="S13" s="31"/>
    </row>
    <row r="14" spans="1:19" ht="29.25" customHeight="1" x14ac:dyDescent="0.25">
      <c r="A14" s="11" t="s">
        <v>7</v>
      </c>
      <c r="B14" s="9" t="s">
        <v>6</v>
      </c>
      <c r="C14" s="8">
        <v>15</v>
      </c>
      <c r="D14" s="6">
        <v>114.04</v>
      </c>
      <c r="E14" s="3">
        <f t="shared" si="0"/>
        <v>1710.6000000000001</v>
      </c>
      <c r="F14" s="3">
        <f t="shared" si="1"/>
        <v>85.530000000000015</v>
      </c>
      <c r="G14" s="3">
        <f t="shared" si="2"/>
        <v>1710.6000000000001</v>
      </c>
      <c r="H14" s="6">
        <v>318.01</v>
      </c>
      <c r="I14" s="3">
        <f t="shared" si="3"/>
        <v>1392.5900000000001</v>
      </c>
      <c r="J14" s="7">
        <f t="shared" si="4"/>
        <v>6.4000000000000001E-2</v>
      </c>
      <c r="K14" s="3">
        <f t="shared" si="5"/>
        <v>89.125760000000014</v>
      </c>
      <c r="L14" s="6">
        <v>6.15</v>
      </c>
      <c r="M14" s="3">
        <f t="shared" si="6"/>
        <v>95.27576000000002</v>
      </c>
      <c r="N14" s="5">
        <f t="shared" si="7"/>
        <v>200.7</v>
      </c>
      <c r="O14" s="4">
        <f t="shared" si="8"/>
        <v>0</v>
      </c>
      <c r="P14" s="3">
        <f t="shared" si="10"/>
        <v>105.42423999999997</v>
      </c>
      <c r="Q14" s="2">
        <f t="shared" si="9"/>
        <v>1901.5542400000002</v>
      </c>
      <c r="R14" s="31"/>
      <c r="S14" s="31"/>
    </row>
    <row r="15" spans="1:19" ht="27" customHeight="1" thickBot="1" x14ac:dyDescent="0.3">
      <c r="A15" s="10" t="s">
        <v>5</v>
      </c>
      <c r="B15" s="9" t="s">
        <v>4</v>
      </c>
      <c r="C15" s="8">
        <v>15</v>
      </c>
      <c r="D15" s="6">
        <v>116.05</v>
      </c>
      <c r="E15" s="3">
        <f t="shared" si="0"/>
        <v>1740.75</v>
      </c>
      <c r="F15" s="3">
        <f t="shared" si="1"/>
        <v>87.037500000000009</v>
      </c>
      <c r="G15" s="3">
        <f t="shared" si="2"/>
        <v>1740.75</v>
      </c>
      <c r="H15" s="6">
        <v>318.01</v>
      </c>
      <c r="I15" s="3">
        <f t="shared" si="3"/>
        <v>1422.74</v>
      </c>
      <c r="J15" s="7">
        <f t="shared" si="4"/>
        <v>6.4000000000000001E-2</v>
      </c>
      <c r="K15" s="3">
        <f t="shared" si="5"/>
        <v>91.055360000000007</v>
      </c>
      <c r="L15" s="6">
        <v>6.15</v>
      </c>
      <c r="M15" s="3">
        <f t="shared" si="6"/>
        <v>97.205360000000013</v>
      </c>
      <c r="N15" s="5">
        <f t="shared" si="7"/>
        <v>193.8</v>
      </c>
      <c r="O15" s="4">
        <f t="shared" si="8"/>
        <v>0</v>
      </c>
      <c r="P15" s="3">
        <f>IF(N15&gt;M15,N15-M15,0)</f>
        <v>96.594639999999998</v>
      </c>
      <c r="Q15" s="2">
        <f t="shared" si="9"/>
        <v>1924.3821399999999</v>
      </c>
      <c r="R15" s="31"/>
      <c r="S15" s="31"/>
    </row>
    <row r="16" spans="1:19" ht="15.75" thickTop="1" x14ac:dyDescent="0.25">
      <c r="Q16" s="25">
        <v>24701.14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4"/>
      <c r="F21" s="34"/>
      <c r="G21" s="34"/>
      <c r="H21" s="34"/>
      <c r="J21" s="35"/>
      <c r="K21" s="35"/>
      <c r="L21" s="35"/>
      <c r="M21" s="35"/>
    </row>
    <row r="22" spans="5:17" x14ac:dyDescent="0.25">
      <c r="E22" s="32" t="s">
        <v>3</v>
      </c>
      <c r="F22" s="32"/>
      <c r="G22" s="32"/>
      <c r="H22" s="32"/>
      <c r="J22" s="33" t="s">
        <v>2</v>
      </c>
      <c r="K22" s="33"/>
      <c r="L22" s="33"/>
      <c r="M22" s="33"/>
    </row>
    <row r="23" spans="5:17" x14ac:dyDescent="0.25">
      <c r="E23" s="27" t="s">
        <v>1</v>
      </c>
      <c r="F23" s="27"/>
      <c r="G23" s="27"/>
      <c r="H23" s="27"/>
      <c r="J23" s="27" t="s">
        <v>0</v>
      </c>
      <c r="K23" s="27"/>
      <c r="L23" s="27"/>
      <c r="M23" s="27"/>
    </row>
  </sheetData>
  <mergeCells count="20"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MAYO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2021-06-07T19:36:35Z</cp:lastPrinted>
  <dcterms:created xsi:type="dcterms:W3CDTF">2020-06-22T17:15:18Z</dcterms:created>
  <dcterms:modified xsi:type="dcterms:W3CDTF">2021-06-07T19:37:34Z</dcterms:modified>
</cp:coreProperties>
</file>