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1ER QUINCENA ABRIL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6" i="1"/>
  <c r="L16" i="1"/>
  <c r="J16" i="1"/>
  <c r="H16" i="1"/>
  <c r="F16" i="1"/>
  <c r="N15" i="1"/>
  <c r="L15" i="1"/>
  <c r="J15" i="1"/>
  <c r="H15" i="1"/>
  <c r="F15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15" i="1"/>
  <c r="I15" i="1"/>
  <c r="K15" i="1" s="1"/>
  <c r="M15" i="1" s="1"/>
  <c r="P15" i="1" s="1"/>
  <c r="G16" i="1"/>
  <c r="I16" i="1"/>
  <c r="K16" i="1" s="1"/>
  <c r="M16" i="1" s="1"/>
  <c r="P16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6" i="1"/>
  <c r="Q15" i="1"/>
  <c r="Q14" i="1"/>
  <c r="Q13" i="1"/>
  <c r="Q12" i="1"/>
  <c r="Q11" i="1"/>
  <c r="Q10" i="1"/>
  <c r="Q9" i="1"/>
  <c r="Q8" i="1"/>
  <c r="Q17" i="1"/>
</calcChain>
</file>

<file path=xl/sharedStrings.xml><?xml version="1.0" encoding="utf-8"?>
<sst xmlns="http://schemas.openxmlformats.org/spreadsheetml/2006/main" count="108" uniqueCount="70">
  <si>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</si>
  <si>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</si>
  <si>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</si>
  <si>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</si>
  <si>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</si>
  <si>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</si>
  <si>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</si>
  <si>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</si>
  <si>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</si>
  <si>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</si>
  <si>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</si>
  <si>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</si>
  <si>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</si>
  <si>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</si>
  <si>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</si>
  <si>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</si>
  <si>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</si>
  <si>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</si>
  <si>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</si>
  <si>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</si>
  <si>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</si>
  <si>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</si>
  <si>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</si>
  <si>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</si>
  <si>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</si>
  <si>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</si>
  <si>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</si>
  <si>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</si>
  <si>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</si>
  <si>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</si>
  <si>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</si>
  <si>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</si>
  <si>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</si>
  <si>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</si>
  <si>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</si>
  <si>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</si>
  <si>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</si>
  <si>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</si>
  <si>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</si>
  <si>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</si>
  <si>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</si>
  <si>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</si>
  <si>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</si>
  <si>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</si>
  <si>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</si>
  <si>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</si>
  <si>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</si>
  <si>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</si>
  <si>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</si>
  <si>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</si>
  <si>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</si>
  <si>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</si>
  <si>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</si>
  <si>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</si>
  <si>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</si>
  <si>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</si>
  <si>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</si>
  <si>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</si>
  <si>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</si>
  <si>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</si>
  <si>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</si>
  <si>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SARM740204EX7</t>
  </si>
  <si>
    <t>GAGO831015JK0</t>
  </si>
  <si>
    <t>FEGV8412103ZA</t>
  </si>
  <si>
    <t>BAGG560405KC5</t>
  </si>
  <si>
    <t>LOCA860108CW2</t>
  </si>
  <si>
    <t>PECS9311071U5</t>
  </si>
  <si>
    <t>GURK951109LZ4</t>
  </si>
  <si>
    <t>GATG860907G85</t>
  </si>
  <si>
    <t>PERIODO DEL 01 AL 15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</si>
</sst>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8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6" totalsRowShown="0" headerRowDxfId="17">
  <autoFilter ref="A5:R16"/>
  <tableColumns count="18">
    <tableColumn id="1" name="NOMBRE " dataDxfId="16"/>
    <tableColumn id="2" name="R.F.C." dataDxfId="15"/>
    <tableColumn id="19" name="CARGGO" dataDxfId="14"/>
    <tableColumn id="3" name="Días Laborados" dataDxfId="13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Normal="100" workbookViewId="0">
      <selection activeCell="T11" sqref="T11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 t="s">
        <v>2</v>
      </c>
      <c r="M2" s="62"/>
      <c r="N2" s="62"/>
      <c r="O2" s="62"/>
      <c r="P2" s="62"/>
    </row>
    <row r="3" spans="1:18" x14ac:dyDescent="0.25">
      <c r="A3" s="4" t="s">
        <v>69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55</v>
      </c>
      <c r="C5" s="7" t="s">
        <v>54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59" t="s">
        <v>24</v>
      </c>
      <c r="B6" s="57" t="s">
        <v>68</v>
      </c>
      <c r="C6" s="57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60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5">
      <c r="A7" s="59" t="s">
        <v>26</v>
      </c>
      <c r="B7" s="57" t="s">
        <v>56</v>
      </c>
      <c r="C7" s="57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60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5">
      <c r="A8" s="59" t="s">
        <v>28</v>
      </c>
      <c r="B8" s="57" t="s">
        <v>67</v>
      </c>
      <c r="C8" s="57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60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5">
      <c r="A9" s="59" t="s">
        <v>30</v>
      </c>
      <c r="B9" s="57" t="s">
        <v>66</v>
      </c>
      <c r="C9" s="57" t="s">
        <v>31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60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5">
      <c r="A10" s="59" t="s">
        <v>32</v>
      </c>
      <c r="B10" s="57" t="s">
        <v>65</v>
      </c>
      <c r="C10" s="57" t="s">
        <v>29</v>
      </c>
      <c r="D10" s="15">
        <v>15</v>
      </c>
      <c r="E10" s="16">
        <v>147.72</v>
      </c>
      <c r="F10" s="16">
        <f>Tabla1[[#This Row],[Salario Diario]]*Tabla1[[#This Row],[Días Laborados]]</f>
        <v>2215.8000000000002</v>
      </c>
      <c r="G10" s="16">
        <f>Tabla1[[#This Row],[Sueldo a Recibir ]]*0.05</f>
        <v>110.79000000000002</v>
      </c>
      <c r="H10" s="17">
        <f>'[1]Tablas ISR Subsidio'!B8</f>
        <v>318.01</v>
      </c>
      <c r="I10" s="18">
        <f>Tabla1[[#This Row],[Sueldo a Recibir ]]-Tabla1[[#This Row],[Limite Inferior ]]</f>
        <v>1897.7900000000002</v>
      </c>
      <c r="J10" s="18">
        <f>'[1]Tablas ISR Subsidio'!E8</f>
        <v>6.4000000000000001E-2</v>
      </c>
      <c r="K10" s="19">
        <f>Tabla1[[#This Row],[Excedente s/limite Inferior ]]*Tabla1[[#This Row],[% Sobre Excedente]]</f>
        <v>121.45856000000002</v>
      </c>
      <c r="L10" s="18">
        <f>'[1]Tablas ISR Subsidio'!D8</f>
        <v>6.15</v>
      </c>
      <c r="M10" s="20">
        <f>Tabla1[[#This Row],[Impuesto Marginal]]+Tabla1[[#This Row],[Cuota Fija ]]</f>
        <v>127.60856000000003</v>
      </c>
      <c r="N10" s="18">
        <f>'[1]Tablas ISR Subsidio'!J12</f>
        <v>174.75</v>
      </c>
      <c r="O10" s="16">
        <v>0</v>
      </c>
      <c r="P10" s="16">
        <f>Tabla1[[#This Row],[Subsidio Correspondiente]]-Tabla1[[#This Row],[Impuesto ]]</f>
        <v>47.141439999999974</v>
      </c>
      <c r="Q10" s="60">
        <f>Tabla1[[#This Row],[Sueldo a Recibir ]]+Tabla1[[#This Row],[Ayuda para Despensa ]]+Tabla1[[#This Row],[Subsidio al Empleo]]</f>
        <v>2373.73144</v>
      </c>
      <c r="R10" s="23"/>
    </row>
    <row r="11" spans="1:18" ht="22.5" customHeight="1" x14ac:dyDescent="0.25">
      <c r="A11" s="59" t="s">
        <v>33</v>
      </c>
      <c r="B11" s="57" t="s">
        <v>64</v>
      </c>
      <c r="C11" s="57" t="s">
        <v>34</v>
      </c>
      <c r="D11" s="15">
        <v>15</v>
      </c>
      <c r="E11" s="16">
        <v>114.04</v>
      </c>
      <c r="F11" s="16">
        <f>Tabla1[[#This Row],[Salario Diario]]*Tabla1[[#This Row],[Días Laborados]]</f>
        <v>1710.6000000000001</v>
      </c>
      <c r="G11" s="16">
        <f>Tabla1[[#This Row],[Sueldo a Recibir ]]*0.05</f>
        <v>85.530000000000015</v>
      </c>
      <c r="H11" s="17">
        <f>'[1]Tablas ISR Subsidio'!B8</f>
        <v>318.01</v>
      </c>
      <c r="I11" s="18">
        <f>Tabla1[[#This Row],[Sueldo a Recibir ]]-Tabla1[[#This Row],[Limite Inferior ]]</f>
        <v>1392.5900000000001</v>
      </c>
      <c r="J11" s="18">
        <f>'[1]Tablas ISR Subsidio'!E8</f>
        <v>6.4000000000000001E-2</v>
      </c>
      <c r="K11" s="19">
        <f>Tabla1[[#This Row],[Excedente s/limite Inferior ]]*Tabla1[[#This Row],[% Sobre Excedente]]</f>
        <v>89.125760000000014</v>
      </c>
      <c r="L11" s="18">
        <f>'[1]Tablas ISR Subsidio'!D8</f>
        <v>6.15</v>
      </c>
      <c r="M11" s="20">
        <f>Tabla1[[#This Row],[Impuesto Marginal]]+Tabla1[[#This Row],[Cuota Fija ]]</f>
        <v>95.27576000000002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105.42423999999997</v>
      </c>
      <c r="Q11" s="60">
        <f>Tabla1[[#This Row],[Sueldo a Recibir ]]+Tabla1[[#This Row],[Ayuda para Despensa ]]+Tabla1[[#This Row],[Subsidio al Empleo]]</f>
        <v>1901.5542400000002</v>
      </c>
      <c r="R11" s="23"/>
    </row>
    <row r="12" spans="1:18" ht="22.5" customHeight="1" x14ac:dyDescent="0.25">
      <c r="A12" s="59" t="s">
        <v>35</v>
      </c>
      <c r="B12" s="57" t="s">
        <v>63</v>
      </c>
      <c r="C12" s="57" t="s">
        <v>34</v>
      </c>
      <c r="D12" s="15">
        <v>15</v>
      </c>
      <c r="E12" s="16">
        <v>114.04</v>
      </c>
      <c r="F12" s="16">
        <f>Tabla1[[#This Row],[Salario Diario]]*Tabla1[[#This Row],[Días Laborados]]</f>
        <v>1710.6000000000001</v>
      </c>
      <c r="G12" s="16">
        <f>Tabla1[[#This Row],[Sueldo a Recibir ]]*0.05</f>
        <v>85.530000000000015</v>
      </c>
      <c r="H12" s="17">
        <f>'[1]Tablas ISR Subsidio'!B8</f>
        <v>318.01</v>
      </c>
      <c r="I12" s="18">
        <f>Tabla1[[#This Row],[Sueldo a Recibir ]]-Tabla1[[#This Row],[Limite Inferior ]]</f>
        <v>1392.5900000000001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89.125760000000014</v>
      </c>
      <c r="L12" s="18">
        <f>'[1]Tablas ISR Subsidio'!D8</f>
        <v>6.15</v>
      </c>
      <c r="M12" s="20">
        <f>Tabla1[[#This Row],[Impuesto Marginal]]+Tabla1[[#This Row],[Cuota Fija ]]</f>
        <v>95.27576000000002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105.42423999999997</v>
      </c>
      <c r="Q12" s="60">
        <f>Tabla1[[#This Row],[Sueldo a Recibir ]]+Tabla1[[#This Row],[Ayuda para Despensa ]]+Tabla1[[#This Row],[Subsidio al Empleo]]</f>
        <v>1901.5542400000002</v>
      </c>
      <c r="R12" s="23"/>
    </row>
    <row r="13" spans="1:18" ht="22.5" customHeight="1" x14ac:dyDescent="0.25">
      <c r="A13" s="59" t="s">
        <v>36</v>
      </c>
      <c r="B13" s="57" t="s">
        <v>62</v>
      </c>
      <c r="C13" s="57" t="s">
        <v>37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60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5">
      <c r="A14" s="59" t="s">
        <v>38</v>
      </c>
      <c r="B14" s="57" t="s">
        <v>61</v>
      </c>
      <c r="C14" s="57" t="s">
        <v>39</v>
      </c>
      <c r="D14" s="15">
        <v>15</v>
      </c>
      <c r="E14" s="16">
        <v>104.01</v>
      </c>
      <c r="F14" s="16">
        <f>Tabla1[[#This Row],[Salario Diario]]*Tabla1[[#This Row],[Días Laborados]]</f>
        <v>1560.15</v>
      </c>
      <c r="G14" s="16">
        <f>Tabla1[[#This Row],[Sueldo a Recibir ]]*0.05</f>
        <v>78.007500000000007</v>
      </c>
      <c r="H14" s="17">
        <f>'[1]Tablas ISR Subsidio'!B8</f>
        <v>318.01</v>
      </c>
      <c r="I14" s="18">
        <f>Tabla1[[#This Row],[Sueldo a Recibir ]]-Tabla1[[#This Row],[Limite Inferior ]]</f>
        <v>1242.1400000000001</v>
      </c>
      <c r="J14" s="18">
        <f>'[1]Tablas ISR Subsidio'!E8</f>
        <v>6.4000000000000001E-2</v>
      </c>
      <c r="K14" s="19">
        <f>Tabla1[[#This Row],[Excedente s/limite Inferior ]]*Tabla1[[#This Row],[% Sobre Excedente]]</f>
        <v>79.496960000000001</v>
      </c>
      <c r="L14" s="18">
        <f>'[1]Tablas ISR Subsidio'!D8</f>
        <v>6.15</v>
      </c>
      <c r="M14" s="20">
        <f>Tabla1[[#This Row],[Impuesto Marginal]]+Tabla1[[#This Row],[Cuota Fija ]]</f>
        <v>85.646960000000007</v>
      </c>
      <c r="N14" s="18">
        <f>'[1]Tablas ISR Subsidio'!J9</f>
        <v>200.7</v>
      </c>
      <c r="O14" s="16">
        <v>0</v>
      </c>
      <c r="P14" s="16">
        <f>Tabla1[[#This Row],[Subsidio Correspondiente]]-Tabla1[[#This Row],[Impuesto ]]</f>
        <v>115.05303999999998</v>
      </c>
      <c r="Q14" s="60">
        <f>Tabla1[[#This Row],[Sueldo a Recibir ]]+Tabla1[[#This Row],[Ayuda para Despensa ]]+Tabla1[[#This Row],[Subsidio al Empleo]]</f>
        <v>1753.21054</v>
      </c>
      <c r="R14" s="23"/>
    </row>
    <row r="15" spans="1:18" ht="22.5" customHeight="1" x14ac:dyDescent="0.25">
      <c r="A15" s="59" t="s">
        <v>40</v>
      </c>
      <c r="B15" s="57" t="s">
        <v>60</v>
      </c>
      <c r="C15" s="57" t="s">
        <v>41</v>
      </c>
      <c r="D15" s="15">
        <v>15</v>
      </c>
      <c r="E15" s="16">
        <v>93.66</v>
      </c>
      <c r="F15" s="16">
        <f>Tabla1[[#This Row],[Salario Diario]]*Tabla1[[#This Row],[Días Laborados]]</f>
        <v>1404.8999999999999</v>
      </c>
      <c r="G15" s="16">
        <f>Tabla1[[#This Row],[Sueldo a Recibir ]]*0.05</f>
        <v>70.24499999999999</v>
      </c>
      <c r="H15" s="17">
        <f>'[1]Tablas ISR Subsidio'!B8</f>
        <v>318.01</v>
      </c>
      <c r="I15" s="18">
        <f>Tabla1[[#This Row],[Sueldo a Recibir ]]-Tabla1[[#This Row],[Limite Inferior ]]</f>
        <v>1086.8899999999999</v>
      </c>
      <c r="J15" s="18">
        <f>'[1]Tablas ISR Subsidio'!E8</f>
        <v>6.4000000000000001E-2</v>
      </c>
      <c r="K15" s="19">
        <f>Tabla1[[#This Row],[Excedente s/limite Inferior ]]*Tabla1[[#This Row],[% Sobre Excedente]]</f>
        <v>69.560959999999994</v>
      </c>
      <c r="L15" s="18">
        <f>'[1]Tablas ISR Subsidio'!D8</f>
        <v>6.15</v>
      </c>
      <c r="M15" s="20">
        <f>Tabla1[[#This Row],[Impuesto Marginal]]+Tabla1[[#This Row],[Cuota Fija ]]</f>
        <v>75.71096</v>
      </c>
      <c r="N15" s="18">
        <f>'[1]Tablas ISR Subsidio'!J9</f>
        <v>200.7</v>
      </c>
      <c r="O15" s="16">
        <v>0</v>
      </c>
      <c r="P15" s="16">
        <f>Tabla1[[#This Row],[Subsidio Correspondiente]]-Tabla1[[#This Row],[Impuesto ]]</f>
        <v>124.98903999999999</v>
      </c>
      <c r="Q15" s="60">
        <f>Tabla1[[#This Row],[Sueldo a Recibir ]]+Tabla1[[#This Row],[Ayuda para Despensa ]]+Tabla1[[#This Row],[Subsidio al Empleo]]</f>
        <v>1600.1340399999997</v>
      </c>
      <c r="R15" s="23"/>
    </row>
    <row r="16" spans="1:18" ht="22.5" customHeight="1" x14ac:dyDescent="0.25">
      <c r="A16" s="59" t="s">
        <v>42</v>
      </c>
      <c r="B16" s="57" t="s">
        <v>59</v>
      </c>
      <c r="C16" s="57" t="s">
        <v>43</v>
      </c>
      <c r="D16" s="15">
        <v>15</v>
      </c>
      <c r="E16" s="16">
        <v>37.869999999999997</v>
      </c>
      <c r="F16" s="16">
        <f>Tabla1[[#This Row],[Salario Diario]]*Tabla1[[#This Row],[Días Laborados]]</f>
        <v>568.04999999999995</v>
      </c>
      <c r="G16" s="16">
        <f>Tabla1[[#This Row],[Sueldo a Recibir ]]*0.05</f>
        <v>28.4025</v>
      </c>
      <c r="H16" s="17">
        <f>'[1]Tablas ISR Subsidio'!B8</f>
        <v>318.01</v>
      </c>
      <c r="I16" s="18">
        <f>Tabla1[[#This Row],[Sueldo a Recibir ]]-Tabla1[[#This Row],[Limite Inferior ]]</f>
        <v>250.03999999999996</v>
      </c>
      <c r="J16" s="18">
        <f>'[1]Tablas ISR Subsidio'!E8</f>
        <v>6.4000000000000001E-2</v>
      </c>
      <c r="K16" s="19">
        <f>Tabla1[[#This Row],[Excedente s/limite Inferior ]]*Tabla1[[#This Row],[% Sobre Excedente]]</f>
        <v>16.002559999999999</v>
      </c>
      <c r="L16" s="18">
        <f>'[1]Tablas ISR Subsidio'!D8</f>
        <v>6.15</v>
      </c>
      <c r="M16" s="20">
        <f>Tabla1[[#This Row],[Impuesto Marginal]]+Tabla1[[#This Row],[Cuota Fija ]]</f>
        <v>22.152560000000001</v>
      </c>
      <c r="N16" s="18">
        <f>'[1]Tablas ISR Subsidio'!J7</f>
        <v>200.85</v>
      </c>
      <c r="O16" s="16">
        <v>0</v>
      </c>
      <c r="P16" s="16">
        <f>Tabla1[[#This Row],[Subsidio Correspondiente]]-Tabla1[[#This Row],[Impuesto ]]</f>
        <v>178.69744</v>
      </c>
      <c r="Q16" s="60">
        <f>Tabla1[[#This Row],[Sueldo a Recibir ]]+Tabla1[[#This Row],[Ayuda para Despensa ]]+Tabla1[[#This Row],[Subsidio al Empleo]]</f>
        <v>775.14994000000002</v>
      </c>
      <c r="R16" s="23"/>
    </row>
    <row r="17" spans="1:18" ht="18" customHeight="1" x14ac:dyDescent="0.25">
      <c r="A17" s="27"/>
      <c r="B17" s="28"/>
      <c r="C17" s="28"/>
      <c r="E17" s="29"/>
      <c r="F17" s="30"/>
      <c r="H17" s="31"/>
      <c r="I17" s="32"/>
      <c r="J17" s="32"/>
      <c r="K17" s="32"/>
      <c r="L17" s="32"/>
      <c r="M17" s="32"/>
      <c r="N17" s="32"/>
      <c r="O17" s="29"/>
      <c r="P17" s="29"/>
      <c r="Q17" s="33">
        <f>SUBTOTAL(109,Tabla1[TOTAL])</f>
        <v>24172.303156000002</v>
      </c>
    </row>
    <row r="23" spans="1:18" x14ac:dyDescent="0.25">
      <c r="B23" t="s">
        <v>44</v>
      </c>
      <c r="C23" t="s">
        <v>44</v>
      </c>
      <c r="J23" t="s">
        <v>45</v>
      </c>
    </row>
    <row r="24" spans="1:18" ht="15" customHeight="1" x14ac:dyDescent="0.25">
      <c r="B24" s="63" t="s">
        <v>46</v>
      </c>
      <c r="C24" s="63"/>
      <c r="D24" s="63"/>
      <c r="E24" s="63"/>
      <c r="F24" s="63"/>
      <c r="G24" s="63"/>
      <c r="H24" s="34"/>
      <c r="I24" s="34"/>
      <c r="J24" s="63" t="s">
        <v>47</v>
      </c>
      <c r="K24" s="63"/>
      <c r="L24" s="63"/>
      <c r="M24" s="63"/>
      <c r="N24" s="63"/>
      <c r="O24" s="63"/>
      <c r="P24" s="63"/>
    </row>
    <row r="25" spans="1:18" x14ac:dyDescent="0.25">
      <c r="B25" s="63" t="s">
        <v>48</v>
      </c>
      <c r="C25" s="63"/>
      <c r="D25" s="63"/>
      <c r="E25" s="63"/>
      <c r="F25" s="63"/>
      <c r="G25" s="63"/>
      <c r="H25" s="34"/>
      <c r="I25" s="34"/>
      <c r="J25" s="63" t="s">
        <v>53</v>
      </c>
      <c r="K25" s="63"/>
      <c r="L25" s="63"/>
      <c r="M25" s="63"/>
      <c r="N25" s="63"/>
      <c r="O25" s="63"/>
      <c r="P25" s="63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64" t="s">
        <v>49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2" t="s">
        <v>2</v>
      </c>
      <c r="M28" s="62"/>
      <c r="N28" s="62"/>
      <c r="O28" s="62"/>
      <c r="P28" s="62"/>
    </row>
    <row r="29" spans="1:18" x14ac:dyDescent="0.25">
      <c r="A29" s="4" t="s">
        <v>69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35" t="s">
        <v>7</v>
      </c>
      <c r="B31" s="36" t="s">
        <v>55</v>
      </c>
      <c r="C31" s="36" t="s">
        <v>8</v>
      </c>
      <c r="D31" s="37" t="s">
        <v>9</v>
      </c>
      <c r="E31" s="38" t="s">
        <v>10</v>
      </c>
      <c r="F31" s="37" t="s">
        <v>11</v>
      </c>
      <c r="G31" s="37" t="s">
        <v>12</v>
      </c>
      <c r="H31" s="39" t="s">
        <v>13</v>
      </c>
      <c r="I31" s="37" t="s">
        <v>14</v>
      </c>
      <c r="J31" s="37" t="s">
        <v>15</v>
      </c>
      <c r="K31" s="37" t="s">
        <v>16</v>
      </c>
      <c r="L31" s="37" t="s">
        <v>17</v>
      </c>
      <c r="M31" s="37" t="s">
        <v>18</v>
      </c>
      <c r="N31" s="40" t="s">
        <v>19</v>
      </c>
      <c r="O31" s="41" t="s">
        <v>20</v>
      </c>
      <c r="P31" s="40" t="s">
        <v>21</v>
      </c>
      <c r="Q31" s="36" t="s">
        <v>22</v>
      </c>
      <c r="R31" s="42" t="s">
        <v>23</v>
      </c>
    </row>
    <row r="32" spans="1:18" ht="33.75" x14ac:dyDescent="0.25">
      <c r="A32" s="59" t="s">
        <v>50</v>
      </c>
      <c r="B32" s="57" t="s">
        <v>58</v>
      </c>
      <c r="C32" s="14" t="s">
        <v>51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43">
        <f>F32-H32</f>
        <v>985.33999999999992</v>
      </c>
      <c r="J32" s="44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33.75" x14ac:dyDescent="0.25">
      <c r="A33" s="61" t="s">
        <v>52</v>
      </c>
      <c r="B33" s="58" t="s">
        <v>57</v>
      </c>
      <c r="C33" s="45" t="s">
        <v>51</v>
      </c>
      <c r="D33" s="46">
        <v>15</v>
      </c>
      <c r="E33" s="47">
        <v>86.89</v>
      </c>
      <c r="F33" s="47">
        <f>E33*D33</f>
        <v>1303.3499999999999</v>
      </c>
      <c r="G33" s="47">
        <f>F33*0.05</f>
        <v>65.167500000000004</v>
      </c>
      <c r="H33" s="48">
        <f>'[1]Tablas ISR Subsidio'!B8</f>
        <v>318.01</v>
      </c>
      <c r="I33" s="49">
        <f>F33-H33</f>
        <v>985.33999999999992</v>
      </c>
      <c r="J33" s="50">
        <f>'[1]Tablas ISR Subsidio'!E8</f>
        <v>6.4000000000000001E-2</v>
      </c>
      <c r="K33" s="51">
        <f>I33*J33</f>
        <v>63.06176</v>
      </c>
      <c r="L33" s="52">
        <f>'[1]Tablas ISR Subsidio'!D8</f>
        <v>6.15</v>
      </c>
      <c r="M33" s="53">
        <f>K33+L33</f>
        <v>69.211759999999998</v>
      </c>
      <c r="N33" s="52">
        <f>'[1]Tablas ISR Subsidio'!J9</f>
        <v>200.7</v>
      </c>
      <c r="O33" s="47">
        <v>0</v>
      </c>
      <c r="P33" s="47">
        <f>N33-M33</f>
        <v>131.48823999999999</v>
      </c>
      <c r="Q33" s="54">
        <f>F33+G33+P33</f>
        <v>1500.0057399999998</v>
      </c>
      <c r="R33" s="55"/>
    </row>
    <row r="34" spans="1:18" x14ac:dyDescent="0.25">
      <c r="Q34" s="56">
        <v>3000.02</v>
      </c>
    </row>
    <row r="37" spans="1:18" x14ac:dyDescent="0.25">
      <c r="D37" t="s">
        <v>44</v>
      </c>
      <c r="K37" t="s">
        <v>45</v>
      </c>
    </row>
    <row r="38" spans="1:18" x14ac:dyDescent="0.25">
      <c r="D38" s="63" t="s">
        <v>46</v>
      </c>
      <c r="E38" s="63"/>
      <c r="F38" s="63"/>
      <c r="G38" s="63"/>
      <c r="H38" s="63"/>
      <c r="I38" s="63"/>
      <c r="J38" s="34"/>
      <c r="K38" s="65" t="s">
        <v>47</v>
      </c>
      <c r="L38" s="65"/>
      <c r="M38" s="65"/>
      <c r="N38" s="65"/>
      <c r="O38" s="65"/>
      <c r="P38" s="65"/>
      <c r="Q38" s="65"/>
    </row>
    <row r="39" spans="1:18" x14ac:dyDescent="0.25">
      <c r="D39" s="63" t="s">
        <v>48</v>
      </c>
      <c r="E39" s="63"/>
      <c r="F39" s="63"/>
      <c r="G39" s="63"/>
      <c r="H39" s="63"/>
      <c r="I39" s="63"/>
      <c r="J39" s="34"/>
      <c r="K39" s="66" t="s">
        <v>53</v>
      </c>
      <c r="L39" s="66"/>
      <c r="M39" s="66"/>
      <c r="N39" s="66"/>
      <c r="O39" s="66"/>
      <c r="P39" s="66"/>
      <c r="Q39" s="66"/>
    </row>
  </sheetData>
  <mergeCells count="12">
    <mergeCell ref="A28:K28"/>
    <mergeCell ref="L28:P28"/>
    <mergeCell ref="D38:I38"/>
    <mergeCell ref="K38:Q38"/>
    <mergeCell ref="D39:I39"/>
    <mergeCell ref="K39:Q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QUINCENA ABRIL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2022-04-25T15:25:52Z</cp:lastPrinted>
  <dcterms:created xsi:type="dcterms:W3CDTF">2021-11-18T20:48:26Z</dcterms:created>
  <dcterms:modified xsi:type="dcterms:W3CDTF">2022-05-17T14:42:32Z</dcterms:modified>
</cp:coreProperties>
</file>